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enjaminwuthrich/Documents/01 Finanzberatung/2 Intern/22 Büro/22C Eigene Programme.c/"/>
    </mc:Choice>
  </mc:AlternateContent>
  <xr:revisionPtr revIDLastSave="0" documentId="13_ncr:1_{EFAE8776-E790-D240-BC8C-5A3CAAAF0958}" xr6:coauthVersionLast="47" xr6:coauthVersionMax="47" xr10:uidLastSave="{00000000-0000-0000-0000-000000000000}"/>
  <bookViews>
    <workbookView xWindow="0" yWindow="500" windowWidth="25600" windowHeight="13900" xr2:uid="{59A4AC55-F621-D542-923E-811CCE243852}"/>
  </bookViews>
  <sheets>
    <sheet name="Hypothekenrechner" sheetId="1" r:id="rId1"/>
    <sheet name="Tabelle2" sheetId="2" r:id="rId2"/>
    <sheet name="Tabelle1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0" i="1" l="1"/>
  <c r="D20" i="1"/>
  <c r="G20" i="1" s="1"/>
  <c r="C20" i="1" s="1"/>
  <c r="D21" i="1"/>
  <c r="B21" i="1" s="1"/>
  <c r="B29" i="1"/>
  <c r="D31" i="1"/>
  <c r="D32" i="1"/>
  <c r="D22" i="1" l="1"/>
  <c r="B27" i="1"/>
  <c r="B22" i="1"/>
  <c r="G21" i="1"/>
  <c r="C21" i="1" s="1"/>
  <c r="B28" i="1" l="1"/>
  <c r="B49" i="1"/>
  <c r="B30" i="1"/>
  <c r="G22" i="1"/>
  <c r="C22" i="1" s="1"/>
  <c r="B31" i="1" l="1"/>
  <c r="B32" i="1" s="1"/>
  <c r="C32" i="1" s="1"/>
  <c r="C49" i="1"/>
  <c r="C51" i="1" s="1"/>
  <c r="C52" i="1" s="1"/>
  <c r="B51" i="1"/>
  <c r="B52" i="1" s="1"/>
  <c r="C31" i="1" l="1"/>
</calcChain>
</file>

<file path=xl/sharedStrings.xml><?xml version="1.0" encoding="utf-8"?>
<sst xmlns="http://schemas.openxmlformats.org/spreadsheetml/2006/main" count="86" uniqueCount="48">
  <si>
    <t>Immobilienrechner</t>
  </si>
  <si>
    <t>Kaufpreis</t>
  </si>
  <si>
    <t>Eigenmittel</t>
  </si>
  <si>
    <t>Hypothek 1</t>
  </si>
  <si>
    <t>Hypothek 2</t>
  </si>
  <si>
    <t>Nebenkosten</t>
  </si>
  <si>
    <t>Nebenkosten in %</t>
  </si>
  <si>
    <t>Tragbarkeitsrechnung</t>
  </si>
  <si>
    <t>Tragbarkeit in %</t>
  </si>
  <si>
    <t>Anforderungen der Bank</t>
  </si>
  <si>
    <t>Zinssatz Hypo 1</t>
  </si>
  <si>
    <t>Zinssatz Hypo 2</t>
  </si>
  <si>
    <t>Tragbarkeit mit Ammo?</t>
  </si>
  <si>
    <t>Ammo dauer</t>
  </si>
  <si>
    <t>Jahreslohn</t>
  </si>
  <si>
    <t xml:space="preserve">Angaben </t>
  </si>
  <si>
    <t>Eingaben</t>
  </si>
  <si>
    <t>Grenzen</t>
  </si>
  <si>
    <t>Anforderungen</t>
  </si>
  <si>
    <t>Referenzsätze</t>
  </si>
  <si>
    <t>Min. Eigenmittel</t>
  </si>
  <si>
    <t>Max. Hypothek 1</t>
  </si>
  <si>
    <t>Max. Hypothek 2</t>
  </si>
  <si>
    <t>Ammortisation</t>
  </si>
  <si>
    <t>Tragbarkeit</t>
  </si>
  <si>
    <t>Gemäss Angaben</t>
  </si>
  <si>
    <t>Maximum</t>
  </si>
  <si>
    <t>Ja</t>
  </si>
  <si>
    <t>Zwischenschritte (Programmierung)</t>
  </si>
  <si>
    <t>Anforderungen Eigenkapital in %</t>
  </si>
  <si>
    <t>Hypothekenrechner</t>
  </si>
  <si>
    <t>Zinssatz Hypothek 1</t>
  </si>
  <si>
    <t>Zinssatz Hypothek 2</t>
  </si>
  <si>
    <t>Tragbarkeit gerechnet mit Amo?</t>
  </si>
  <si>
    <t>Dauer Amortisation in Jahren</t>
  </si>
  <si>
    <t>Max. Hypothek 1 in %</t>
  </si>
  <si>
    <t>Standard</t>
  </si>
  <si>
    <t>Zins Hypothek 1</t>
  </si>
  <si>
    <t>Zins Hypothek 2</t>
  </si>
  <si>
    <t>Amortisation</t>
  </si>
  <si>
    <t>Notizen</t>
  </si>
  <si>
    <t>Indirekte Ammortisation</t>
  </si>
  <si>
    <t>Jahr</t>
  </si>
  <si>
    <t>Monat</t>
  </si>
  <si>
    <t>Amortisation total</t>
  </si>
  <si>
    <t>Anerkennung zu 100% (Helvetia)</t>
  </si>
  <si>
    <t>Anerkennung zu 60% (LLA)</t>
  </si>
  <si>
    <t>Einzahlung in 3a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</si>
</sst>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CHF&quot;\ #,##0.00"/>
    <numFmt numFmtId="165" formatCode="0&quot;%&quot;"/>
    <numFmt numFmtId="166" formatCode="&quot;CHF&quot;\ #,##0"/>
    <numFmt numFmtId="167" formatCode="0.0&quot;%&quot;"/>
    <numFmt numFmtId="168" formatCode="0.0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168" fontId="0" fillId="3" borderId="6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168" fontId="0" fillId="3" borderId="8" xfId="0" applyNumberForma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 vertical="center"/>
      <protection locked="0" hidden="1"/>
    </xf>
    <xf numFmtId="164" fontId="0" fillId="2" borderId="0" xfId="0" applyNumberFormat="1" applyFill="1" applyAlignment="1" applyProtection="1">
      <alignment horizontal="center" vertical="center"/>
      <protection locked="0" hidden="1"/>
    </xf>
    <xf numFmtId="165" fontId="0" fillId="2" borderId="0" xfId="0" applyNumberFormat="1" applyFill="1" applyAlignment="1" applyProtection="1">
      <alignment horizontal="center" vertical="center"/>
      <protection hidden="1"/>
    </xf>
    <xf numFmtId="164" fontId="0" fillId="2" borderId="0" xfId="0" applyNumberFormat="1" applyFill="1" applyAlignment="1" applyProtection="1">
      <alignment horizontal="center" vertical="center"/>
      <protection hidden="1"/>
    </xf>
    <xf numFmtId="165" fontId="0" fillId="2" borderId="0" xfId="0" applyNumberFormat="1" applyFill="1" applyAlignment="1" applyProtection="1">
      <alignment horizontal="center" vertical="center"/>
      <protection locked="0" hidden="1"/>
    </xf>
    <xf numFmtId="0" fontId="1" fillId="2" borderId="0" xfId="0" applyFont="1" applyFill="1" applyAlignment="1" applyProtection="1">
      <alignment vertical="center"/>
      <protection locked="0" hidden="1"/>
    </xf>
    <xf numFmtId="166" fontId="0" fillId="2" borderId="0" xfId="0" applyNumberFormat="1" applyFill="1" applyAlignment="1" applyProtection="1">
      <alignment horizontal="center" vertical="center"/>
      <protection hidden="1"/>
    </xf>
    <xf numFmtId="167" fontId="0" fillId="2" borderId="0" xfId="0" applyNumberFormat="1" applyFill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center" vertical="center"/>
      <protection locked="0" hidden="1"/>
    </xf>
    <xf numFmtId="168" fontId="0" fillId="2" borderId="0" xfId="0" applyNumberFormat="1" applyFill="1" applyAlignment="1" applyProtection="1">
      <alignment horizontal="center" vertical="center"/>
      <protection locked="0" hidden="1"/>
    </xf>
    <xf numFmtId="3" fontId="0" fillId="3" borderId="4" xfId="0" applyNumberFormat="1" applyFill="1" applyBorder="1" applyAlignment="1" applyProtection="1">
      <alignment horizontal="center" vertical="center"/>
      <protection locked="0"/>
    </xf>
    <xf numFmtId="3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4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0" fontId="0" fillId="4" borderId="0" xfId="0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6" xfId="0" applyNumberFormat="1" applyBorder="1" applyAlignment="1">
      <alignment horizontal="center" vertical="center"/>
    </xf>
    <xf numFmtId="168" fontId="0" fillId="0" borderId="8" xfId="0" applyNumberForma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4" borderId="0" xfId="0" applyFont="1" applyFill="1" applyAlignment="1">
      <alignment vertical="center"/>
    </xf>
    <xf numFmtId="168" fontId="0" fillId="4" borderId="0" xfId="0" applyNumberFormat="1" applyFill="1" applyAlignment="1">
      <alignment horizontal="center" vertical="center"/>
    </xf>
    <xf numFmtId="0" fontId="0" fillId="0" borderId="17" xfId="0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3" fontId="0" fillId="0" borderId="19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68" fontId="0" fillId="0" borderId="19" xfId="0" applyNumberForma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64" fontId="0" fillId="0" borderId="26" xfId="0" applyNumberFormat="1" applyBorder="1" applyAlignment="1">
      <alignment horizontal="center" vertical="center"/>
    </xf>
    <xf numFmtId="165" fontId="0" fillId="0" borderId="26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1" fontId="0" fillId="0" borderId="20" xfId="0" applyNumberFormat="1" applyBorder="1" applyAlignment="1">
      <alignment horizontal="center" vertical="center"/>
    </xf>
    <xf numFmtId="3" fontId="0" fillId="0" borderId="20" xfId="0" applyNumberFormat="1" applyBorder="1" applyAlignment="1">
      <alignment horizontal="center" vertical="center"/>
    </xf>
    <xf numFmtId="3" fontId="0" fillId="3" borderId="19" xfId="0" applyNumberForma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</cellXfs>
  <cellStyles count="1">
    <cellStyle name="Standard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86D82-0BC4-6840-AAF1-AB26657A336D}">
  <dimension ref="A1:J65"/>
  <sheetViews>
    <sheetView tabSelected="1" topLeftCell="A10" zoomScale="143" workbookViewId="0">
      <selection activeCell="C19" sqref="C19"/>
    </sheetView>
  </sheetViews>
  <sheetFormatPr baseColWidth="10" defaultRowHeight="16" x14ac:dyDescent="0.2"/>
  <cols>
    <col min="1" max="1" width="28.83203125" style="31" customWidth="1"/>
    <col min="2" max="2" width="10.83203125" style="31" customWidth="1"/>
    <col min="3" max="3" width="28.83203125" style="31" customWidth="1"/>
    <col min="4" max="4" width="10.83203125" style="31" customWidth="1"/>
    <col min="5" max="6" width="10.83203125" style="31"/>
    <col min="7" max="10" width="0" style="31" hidden="1" customWidth="1"/>
    <col min="11" max="16384" width="10.83203125" style="31"/>
  </cols>
  <sheetData>
    <row r="1" spans="1:10" ht="34" thickBot="1" x14ac:dyDescent="0.25">
      <c r="A1" s="63" t="s">
        <v>30</v>
      </c>
      <c r="B1" s="64"/>
      <c r="C1" s="64"/>
      <c r="D1" s="65"/>
    </row>
    <row r="2" spans="1:10" ht="17" customHeight="1" x14ac:dyDescent="0.2">
      <c r="A2" s="32"/>
      <c r="B2" s="32"/>
      <c r="C2" s="32"/>
      <c r="D2" s="32"/>
    </row>
    <row r="3" spans="1:10" ht="17" thickBot="1" x14ac:dyDescent="0.25">
      <c r="A3" s="33"/>
      <c r="B3" s="33"/>
      <c r="C3" s="33"/>
      <c r="D3" s="34"/>
    </row>
    <row r="4" spans="1:10" ht="22" customHeight="1" thickBot="1" x14ac:dyDescent="0.25">
      <c r="A4" s="68" t="s">
        <v>18</v>
      </c>
      <c r="B4" s="69"/>
      <c r="C4" s="69"/>
      <c r="D4" s="70"/>
    </row>
    <row r="5" spans="1:10" ht="17" customHeight="1" thickBot="1" x14ac:dyDescent="0.25">
      <c r="A5" s="66" t="s">
        <v>9</v>
      </c>
      <c r="B5" s="67"/>
      <c r="C5" s="66" t="s">
        <v>36</v>
      </c>
      <c r="D5" s="67"/>
    </row>
    <row r="6" spans="1:10" ht="16" customHeight="1" x14ac:dyDescent="0.2">
      <c r="A6" s="1" t="s">
        <v>31</v>
      </c>
      <c r="B6" s="29">
        <v>5</v>
      </c>
      <c r="C6" s="8" t="s">
        <v>31</v>
      </c>
      <c r="D6" s="35">
        <v>4</v>
      </c>
    </row>
    <row r="7" spans="1:10" ht="16" customHeight="1" x14ac:dyDescent="0.2">
      <c r="A7" s="4" t="s">
        <v>32</v>
      </c>
      <c r="B7" s="30">
        <v>5</v>
      </c>
      <c r="C7" s="9" t="s">
        <v>32</v>
      </c>
      <c r="D7" s="36">
        <v>5</v>
      </c>
    </row>
    <row r="8" spans="1:10" ht="16" customHeight="1" x14ac:dyDescent="0.2">
      <c r="A8" s="4" t="s">
        <v>6</v>
      </c>
      <c r="B8" s="13">
        <v>1</v>
      </c>
      <c r="C8" s="9" t="s">
        <v>6</v>
      </c>
      <c r="D8" s="36">
        <v>1</v>
      </c>
    </row>
    <row r="9" spans="1:10" ht="16" customHeight="1" x14ac:dyDescent="0.2">
      <c r="A9" s="4" t="s">
        <v>8</v>
      </c>
      <c r="B9" s="13">
        <v>33</v>
      </c>
      <c r="C9" s="9" t="s">
        <v>8</v>
      </c>
      <c r="D9" s="36">
        <v>33</v>
      </c>
    </row>
    <row r="10" spans="1:10" ht="16" customHeight="1" x14ac:dyDescent="0.2">
      <c r="A10" s="4" t="s">
        <v>33</v>
      </c>
      <c r="B10" s="14" t="s">
        <v>27</v>
      </c>
      <c r="C10" s="9" t="s">
        <v>33</v>
      </c>
      <c r="D10" s="5" t="s">
        <v>27</v>
      </c>
    </row>
    <row r="11" spans="1:10" ht="16" customHeight="1" x14ac:dyDescent="0.2">
      <c r="A11" s="4" t="s">
        <v>34</v>
      </c>
      <c r="B11" s="14">
        <v>15</v>
      </c>
      <c r="C11" s="9" t="s">
        <v>34</v>
      </c>
      <c r="D11" s="5">
        <v>15</v>
      </c>
    </row>
    <row r="12" spans="1:10" ht="16" customHeight="1" x14ac:dyDescent="0.2">
      <c r="A12" s="4" t="s">
        <v>29</v>
      </c>
      <c r="B12" s="14">
        <v>20</v>
      </c>
      <c r="C12" s="9" t="s">
        <v>29</v>
      </c>
      <c r="D12" s="5">
        <v>20</v>
      </c>
    </row>
    <row r="13" spans="1:10" ht="16" customHeight="1" thickBot="1" x14ac:dyDescent="0.25">
      <c r="A13" s="6" t="s">
        <v>35</v>
      </c>
      <c r="B13" s="15">
        <v>66.666666660000004</v>
      </c>
      <c r="C13" s="10" t="s">
        <v>35</v>
      </c>
      <c r="D13" s="37">
        <v>66.6666666666667</v>
      </c>
    </row>
    <row r="14" spans="1:10" x14ac:dyDescent="0.2">
      <c r="A14" s="34"/>
      <c r="B14" s="34"/>
      <c r="C14" s="34"/>
      <c r="D14" s="34"/>
    </row>
    <row r="15" spans="1:10" ht="17" thickBot="1" x14ac:dyDescent="0.25">
      <c r="A15" s="34"/>
      <c r="B15" s="34"/>
      <c r="C15" s="34"/>
      <c r="D15" s="34"/>
    </row>
    <row r="16" spans="1:10" ht="22" customHeight="1" thickBot="1" x14ac:dyDescent="0.25">
      <c r="A16" s="68" t="s">
        <v>15</v>
      </c>
      <c r="B16" s="69"/>
      <c r="C16" s="69"/>
      <c r="D16" s="70"/>
      <c r="G16" s="71" t="s">
        <v>28</v>
      </c>
      <c r="H16" s="71"/>
      <c r="I16" s="71"/>
      <c r="J16" s="71"/>
    </row>
    <row r="17" spans="1:7" ht="17" customHeight="1" thickBot="1" x14ac:dyDescent="0.25">
      <c r="A17" s="66" t="s">
        <v>16</v>
      </c>
      <c r="B17" s="67"/>
      <c r="C17" s="66" t="s">
        <v>17</v>
      </c>
      <c r="D17" s="67"/>
    </row>
    <row r="18" spans="1:7" ht="16" customHeight="1" x14ac:dyDescent="0.2">
      <c r="A18" s="1" t="s">
        <v>14</v>
      </c>
      <c r="B18" s="27">
        <v>97500</v>
      </c>
      <c r="C18" s="8"/>
      <c r="D18" s="3"/>
    </row>
    <row r="19" spans="1:7" ht="16" customHeight="1" x14ac:dyDescent="0.2">
      <c r="A19" s="4" t="s">
        <v>1</v>
      </c>
      <c r="B19" s="28">
        <v>800000</v>
      </c>
      <c r="C19" s="9"/>
      <c r="D19" s="5"/>
    </row>
    <row r="20" spans="1:7" ht="16" customHeight="1" x14ac:dyDescent="0.2">
      <c r="A20" s="4" t="s">
        <v>2</v>
      </c>
      <c r="B20" s="28">
        <v>200000</v>
      </c>
      <c r="C20" s="9" t="str">
        <f>IF(G20=1,"Eigenmittel zu tief", "Min. Eigenmittel")</f>
        <v>Min. Eigenmittel</v>
      </c>
      <c r="D20" s="38">
        <f>B19*B12/100</f>
        <v>160000</v>
      </c>
      <c r="G20" s="31">
        <f>IF(B20&lt;D20,1,0)</f>
        <v>0</v>
      </c>
    </row>
    <row r="21" spans="1:7" ht="16" customHeight="1" x14ac:dyDescent="0.2">
      <c r="A21" s="4" t="s">
        <v>3</v>
      </c>
      <c r="B21" s="38">
        <f>D21</f>
        <v>533333.33328000002</v>
      </c>
      <c r="C21" s="9" t="str">
        <f>IF(G21=1,"1. Hypothek zu hoch", "Max. Hypothek 1")</f>
        <v>Max. Hypothek 1</v>
      </c>
      <c r="D21" s="38">
        <f>B13*B19/100</f>
        <v>533333.33328000002</v>
      </c>
      <c r="G21" s="31">
        <f>IF(B21&gt;D21,1,0)</f>
        <v>0</v>
      </c>
    </row>
    <row r="22" spans="1:7" ht="16" customHeight="1" thickBot="1" x14ac:dyDescent="0.25">
      <c r="A22" s="6" t="s">
        <v>4</v>
      </c>
      <c r="B22" s="39">
        <f>B19-B20-B21</f>
        <v>66666.666719999979</v>
      </c>
      <c r="C22" s="10" t="str">
        <f>IF(G22=1, "2. Hypothek zu hoch","Max. Hypothek 2")</f>
        <v>Max. Hypothek 2</v>
      </c>
      <c r="D22" s="39">
        <f>B19-D20</f>
        <v>640000</v>
      </c>
      <c r="G22" s="31">
        <f>IF(B22&gt;D22,1,0)</f>
        <v>0</v>
      </c>
    </row>
    <row r="23" spans="1:7" x14ac:dyDescent="0.2">
      <c r="A23" s="34"/>
      <c r="B23" s="34"/>
      <c r="C23" s="34"/>
      <c r="D23" s="34"/>
    </row>
    <row r="24" spans="1:7" ht="17" thickBot="1" x14ac:dyDescent="0.25">
      <c r="A24" s="34"/>
      <c r="B24" s="34"/>
      <c r="C24" s="34"/>
      <c r="D24" s="34"/>
    </row>
    <row r="25" spans="1:7" ht="22" customHeight="1" thickBot="1" x14ac:dyDescent="0.25">
      <c r="A25" s="68" t="s">
        <v>7</v>
      </c>
      <c r="B25" s="69"/>
      <c r="C25" s="69"/>
      <c r="D25" s="70"/>
    </row>
    <row r="26" spans="1:7" ht="17" customHeight="1" thickBot="1" x14ac:dyDescent="0.25">
      <c r="A26" s="66" t="s">
        <v>25</v>
      </c>
      <c r="B26" s="67"/>
      <c r="C26" s="66" t="s">
        <v>26</v>
      </c>
      <c r="D26" s="67"/>
    </row>
    <row r="27" spans="1:7" ht="16" customHeight="1" x14ac:dyDescent="0.2">
      <c r="A27" s="1" t="s">
        <v>37</v>
      </c>
      <c r="B27" s="40">
        <f>IF(B21*B6=0,"",B21*B6/100)</f>
        <v>26666.666664</v>
      </c>
      <c r="C27" s="8"/>
      <c r="D27" s="3"/>
    </row>
    <row r="28" spans="1:7" ht="16" customHeight="1" x14ac:dyDescent="0.2">
      <c r="A28" s="4" t="s">
        <v>38</v>
      </c>
      <c r="B28" s="38">
        <f>IF(B22*B7=0,"",B22*B7/100)</f>
        <v>3333.3333359999988</v>
      </c>
      <c r="C28" s="9"/>
      <c r="D28" s="5"/>
    </row>
    <row r="29" spans="1:7" ht="16" customHeight="1" x14ac:dyDescent="0.2">
      <c r="A29" s="4" t="s">
        <v>5</v>
      </c>
      <c r="B29" s="38">
        <f>IF(B19*B8=0,"",B19*B8/100)</f>
        <v>8000</v>
      </c>
      <c r="C29" s="9"/>
      <c r="D29" s="5"/>
    </row>
    <row r="30" spans="1:7" ht="16" customHeight="1" x14ac:dyDescent="0.2">
      <c r="A30" s="4" t="s">
        <v>39</v>
      </c>
      <c r="B30" s="38">
        <f>IF(B11=0,"",B22/B11)</f>
        <v>4444.4444479999984</v>
      </c>
      <c r="C30" s="9"/>
      <c r="D30" s="5"/>
    </row>
    <row r="31" spans="1:7" ht="16" customHeight="1" x14ac:dyDescent="0.2">
      <c r="A31" s="4" t="s">
        <v>24</v>
      </c>
      <c r="B31" s="38">
        <f>IF(B10="Ja", IF(SUM(B27:B30)=0,"",SUM(B27:B30)), IF(SUM(B27:B29)=0,"",SUM(B27:B29)))</f>
        <v>42444.444447999995</v>
      </c>
      <c r="C31" s="4" t="str">
        <f>IF(B31&gt;D31, "Tragbarkeit zu tief", "Tragbarkeit")</f>
        <v>Tragbarkeit zu tief</v>
      </c>
      <c r="D31" s="5">
        <f>B18*B9/100</f>
        <v>32175</v>
      </c>
    </row>
    <row r="32" spans="1:7" ht="16" customHeight="1" thickBot="1" x14ac:dyDescent="0.25">
      <c r="A32" s="6" t="s">
        <v>8</v>
      </c>
      <c r="B32" s="37">
        <f>IF(OR(B18=0, B31=""),"",100*B31/B18)</f>
        <v>43.532763536410251</v>
      </c>
      <c r="C32" s="6" t="str">
        <f>IF(B32&gt;D32,"Tragbarkeit zu tief","Tragbarkeit in %")</f>
        <v>Tragbarkeit zu tief</v>
      </c>
      <c r="D32" s="7">
        <f>B9</f>
        <v>33</v>
      </c>
    </row>
    <row r="33" spans="1:4" x14ac:dyDescent="0.2">
      <c r="A33" s="34"/>
      <c r="B33" s="34"/>
      <c r="C33" s="41"/>
      <c r="D33" s="34"/>
    </row>
    <row r="34" spans="1:4" ht="17" thickBot="1" x14ac:dyDescent="0.25">
      <c r="A34" s="34"/>
      <c r="B34" s="34"/>
      <c r="C34" s="41"/>
      <c r="D34" s="34"/>
    </row>
    <row r="35" spans="1:4" ht="34" customHeight="1" thickBot="1" x14ac:dyDescent="0.25">
      <c r="A35" s="63" t="s">
        <v>40</v>
      </c>
      <c r="B35" s="64"/>
      <c r="C35" s="64"/>
      <c r="D35" s="65"/>
    </row>
    <row r="36" spans="1:4" x14ac:dyDescent="0.2">
      <c r="A36" s="57"/>
      <c r="B36" s="60"/>
      <c r="C36" s="58"/>
      <c r="D36" s="59"/>
    </row>
    <row r="37" spans="1:4" x14ac:dyDescent="0.2">
      <c r="A37" s="44"/>
      <c r="B37" s="45"/>
      <c r="C37" s="34"/>
      <c r="D37" s="46"/>
    </row>
    <row r="38" spans="1:4" x14ac:dyDescent="0.2">
      <c r="A38" s="47"/>
      <c r="B38" s="48"/>
      <c r="C38" s="49"/>
      <c r="D38" s="50"/>
    </row>
    <row r="39" spans="1:4" x14ac:dyDescent="0.2">
      <c r="A39" s="44"/>
      <c r="B39" s="45"/>
      <c r="C39" s="34"/>
      <c r="D39" s="46"/>
    </row>
    <row r="40" spans="1:4" x14ac:dyDescent="0.2">
      <c r="A40" s="47"/>
      <c r="B40" s="48"/>
      <c r="C40" s="49"/>
      <c r="D40" s="50"/>
    </row>
    <row r="41" spans="1:4" x14ac:dyDescent="0.2">
      <c r="A41" s="44"/>
      <c r="B41" s="45"/>
      <c r="C41" s="34"/>
      <c r="D41" s="46"/>
    </row>
    <row r="42" spans="1:4" x14ac:dyDescent="0.2">
      <c r="A42" s="47"/>
      <c r="B42" s="51"/>
      <c r="C42" s="49"/>
      <c r="D42" s="50"/>
    </row>
    <row r="43" spans="1:4" x14ac:dyDescent="0.2">
      <c r="A43" s="44"/>
      <c r="B43" s="41"/>
      <c r="C43" s="52"/>
      <c r="D43" s="46"/>
    </row>
    <row r="44" spans="1:4" ht="17" thickBot="1" x14ac:dyDescent="0.25">
      <c r="A44" s="53"/>
      <c r="B44" s="54"/>
      <c r="C44" s="55"/>
      <c r="D44" s="56"/>
    </row>
    <row r="46" spans="1:4" ht="17" thickBot="1" x14ac:dyDescent="0.25">
      <c r="A46" s="42"/>
      <c r="B46" s="42"/>
      <c r="C46" s="42"/>
    </row>
    <row r="47" spans="1:4" ht="34" thickBot="1" x14ac:dyDescent="0.25">
      <c r="A47" s="63" t="s">
        <v>41</v>
      </c>
      <c r="B47" s="64"/>
      <c r="C47" s="64"/>
      <c r="D47" s="65"/>
    </row>
    <row r="48" spans="1:4" x14ac:dyDescent="0.2">
      <c r="A48" s="57"/>
      <c r="B48" s="61" t="s">
        <v>42</v>
      </c>
      <c r="C48" s="58" t="s">
        <v>43</v>
      </c>
      <c r="D48" s="59"/>
    </row>
    <row r="49" spans="1:4" x14ac:dyDescent="0.2">
      <c r="A49" s="44" t="s">
        <v>44</v>
      </c>
      <c r="B49" s="45">
        <f>B22/B11</f>
        <v>4444.4444479999984</v>
      </c>
      <c r="C49" s="45">
        <f>B49/12</f>
        <v>370.37037066666653</v>
      </c>
      <c r="D49" s="46"/>
    </row>
    <row r="50" spans="1:4" x14ac:dyDescent="0.2">
      <c r="A50" s="47" t="s">
        <v>45</v>
      </c>
      <c r="B50" s="48">
        <f>C50*12</f>
        <v>7056</v>
      </c>
      <c r="C50" s="62">
        <v>588</v>
      </c>
      <c r="D50" s="50"/>
    </row>
    <row r="51" spans="1:4" x14ac:dyDescent="0.2">
      <c r="A51" s="44" t="s">
        <v>46</v>
      </c>
      <c r="B51" s="45">
        <f>IF(B49-B50&gt;0,(B49-B50)/0.6,0)</f>
        <v>0</v>
      </c>
      <c r="C51" s="45">
        <f>IF(C49-C50&gt;0,(C49-C50)/0.6,0)</f>
        <v>0</v>
      </c>
      <c r="D51" s="46"/>
    </row>
    <row r="52" spans="1:4" x14ac:dyDescent="0.2">
      <c r="A52" s="47" t="s">
        <v>47</v>
      </c>
      <c r="B52" s="48">
        <f>SUM(B50:B51)</f>
        <v>7056</v>
      </c>
      <c r="C52" s="48">
        <f>SUM(C50:C51)</f>
        <v>588</v>
      </c>
      <c r="D52" s="50"/>
    </row>
    <row r="53" spans="1:4" x14ac:dyDescent="0.2">
      <c r="A53" s="44"/>
      <c r="B53" s="45"/>
      <c r="C53" s="34"/>
      <c r="D53" s="46"/>
    </row>
    <row r="54" spans="1:4" x14ac:dyDescent="0.2">
      <c r="A54" s="47"/>
      <c r="B54" s="51"/>
      <c r="C54" s="49"/>
      <c r="D54" s="50"/>
    </row>
    <row r="55" spans="1:4" x14ac:dyDescent="0.2">
      <c r="A55" s="44"/>
      <c r="B55" s="41"/>
      <c r="C55" s="52"/>
      <c r="D55" s="46"/>
    </row>
    <row r="56" spans="1:4" ht="17" thickBot="1" x14ac:dyDescent="0.25">
      <c r="A56" s="53"/>
      <c r="B56" s="54"/>
      <c r="C56" s="55"/>
      <c r="D56" s="56"/>
    </row>
    <row r="65" spans="3:3" x14ac:dyDescent="0.2">
      <c r="C65" s="43"/>
    </row>
  </sheetData>
  <sheetProtection sheet="1" objects="1" scenarios="1"/>
  <mergeCells count="13">
    <mergeCell ref="G16:J16"/>
    <mergeCell ref="A17:B17"/>
    <mergeCell ref="C17:D17"/>
    <mergeCell ref="A4:D4"/>
    <mergeCell ref="A5:B5"/>
    <mergeCell ref="C5:D5"/>
    <mergeCell ref="A16:D16"/>
    <mergeCell ref="A47:D47"/>
    <mergeCell ref="A35:D35"/>
    <mergeCell ref="A26:B26"/>
    <mergeCell ref="C26:D26"/>
    <mergeCell ref="A1:D1"/>
    <mergeCell ref="A25:D25"/>
  </mergeCells>
  <conditionalFormatting sqref="C20">
    <cfRule type="containsText" dxfId="5" priority="7" operator="containsText" text="Eigenmittel zu tief">
      <formula>NOT(ISERROR(SEARCH("Eigenmittel zu tief",C20)))</formula>
    </cfRule>
  </conditionalFormatting>
  <conditionalFormatting sqref="C21">
    <cfRule type="containsText" dxfId="4" priority="6" operator="containsText" text="1. Hypothek zu hoch">
      <formula>NOT(ISERROR(SEARCH("1. Hypothek zu hoch",C21)))</formula>
    </cfRule>
  </conditionalFormatting>
  <conditionalFormatting sqref="C22">
    <cfRule type="containsText" dxfId="3" priority="5" operator="containsText" text="2. Hypothek zu hoch">
      <formula>NOT(ISERROR(SEARCH("2. Hypothek zu hoch",C22)))</formula>
    </cfRule>
  </conditionalFormatting>
  <conditionalFormatting sqref="C31:C32">
    <cfRule type="containsText" dxfId="2" priority="3" operator="containsText" text="Tragbarkeit zu tief">
      <formula>NOT(ISERROR(SEARCH("Tragbarkeit zu tief",C31)))</formula>
    </cfRule>
  </conditionalFormatting>
  <conditionalFormatting sqref="C41:C42">
    <cfRule type="containsText" dxfId="1" priority="2" operator="containsText" text="Tragbarkeit zu tief">
      <formula>NOT(ISERROR(SEARCH("Tragbarkeit zu tief",C41)))</formula>
    </cfRule>
  </conditionalFormatting>
  <conditionalFormatting sqref="C53:C54">
    <cfRule type="containsText" dxfId="0" priority="1" operator="containsText" text="Tragbarkeit zu tief">
      <formula>NOT(ISERROR(SEARCH("Tragbarkeit zu tief",C53)))</formula>
    </cfRule>
  </conditionalFormatting>
  <pageMargins left="0.7" right="0.7" top="0.78740157499999996" bottom="0.78740157499999996" header="0.3" footer="0.3"/>
  <pageSetup paperSize="9" orientation="portrait" horizontalDpi="0" verticalDpi="0"/>
  <ignoredErrors>
    <ignoredError sqref="B32:C32 B21:B22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953BC-8925-0644-BD5D-ADE301417F92}">
  <dimension ref="B1:E63"/>
  <sheetViews>
    <sheetView zoomScale="118" workbookViewId="0">
      <selection activeCell="H8" sqref="H8"/>
    </sheetView>
  </sheetViews>
  <sheetFormatPr baseColWidth="10" defaultRowHeight="16" x14ac:dyDescent="0.2"/>
  <cols>
    <col min="1" max="1" width="10.83203125" style="16"/>
    <col min="2" max="2" width="20.83203125" style="16" customWidth="1"/>
    <col min="3" max="3" width="10.83203125" style="16"/>
    <col min="4" max="4" width="20.83203125" style="16" customWidth="1"/>
    <col min="5" max="16384" width="10.83203125" style="16"/>
  </cols>
  <sheetData>
    <row r="1" spans="2:5" ht="17" thickBot="1" x14ac:dyDescent="0.25"/>
    <row r="2" spans="2:5" ht="34" thickBot="1" x14ac:dyDescent="0.25">
      <c r="B2" s="77" t="s">
        <v>0</v>
      </c>
      <c r="C2" s="78"/>
      <c r="D2" s="78"/>
      <c r="E2" s="79"/>
    </row>
    <row r="3" spans="2:5" ht="17" thickBot="1" x14ac:dyDescent="0.25">
      <c r="B3" s="25"/>
      <c r="C3" s="25"/>
      <c r="D3" s="25"/>
    </row>
    <row r="4" spans="2:5" ht="21" customHeight="1" thickBot="1" x14ac:dyDescent="0.25">
      <c r="B4" s="72" t="s">
        <v>18</v>
      </c>
      <c r="C4" s="73"/>
      <c r="D4" s="73"/>
      <c r="E4" s="74"/>
    </row>
    <row r="5" spans="2:5" ht="17" thickBot="1" x14ac:dyDescent="0.25">
      <c r="B5" s="75" t="s">
        <v>9</v>
      </c>
      <c r="C5" s="76"/>
      <c r="D5" s="75" t="s">
        <v>19</v>
      </c>
      <c r="E5" s="76"/>
    </row>
    <row r="6" spans="2:5" x14ac:dyDescent="0.2">
      <c r="B6" s="1" t="s">
        <v>10</v>
      </c>
      <c r="C6" s="2"/>
      <c r="D6" s="1" t="s">
        <v>10</v>
      </c>
      <c r="E6" s="3"/>
    </row>
    <row r="7" spans="2:5" x14ac:dyDescent="0.2">
      <c r="B7" s="4" t="s">
        <v>11</v>
      </c>
      <c r="C7" s="5"/>
      <c r="D7" s="4" t="s">
        <v>11</v>
      </c>
      <c r="E7" s="5"/>
    </row>
    <row r="8" spans="2:5" x14ac:dyDescent="0.2">
      <c r="B8" s="4" t="s">
        <v>6</v>
      </c>
      <c r="C8" s="5"/>
      <c r="D8" s="4" t="s">
        <v>6</v>
      </c>
      <c r="E8" s="5"/>
    </row>
    <row r="9" spans="2:5" x14ac:dyDescent="0.2">
      <c r="B9" s="4" t="s">
        <v>8</v>
      </c>
      <c r="C9" s="5"/>
      <c r="D9" s="4" t="s">
        <v>8</v>
      </c>
      <c r="E9" s="5"/>
    </row>
    <row r="10" spans="2:5" x14ac:dyDescent="0.2">
      <c r="B10" s="4" t="s">
        <v>12</v>
      </c>
      <c r="C10" s="5"/>
      <c r="D10" s="4" t="s">
        <v>12</v>
      </c>
      <c r="E10" s="5"/>
    </row>
    <row r="11" spans="2:5" ht="17" thickBot="1" x14ac:dyDescent="0.25">
      <c r="B11" s="6" t="s">
        <v>13</v>
      </c>
      <c r="C11" s="7"/>
      <c r="D11" s="6" t="s">
        <v>13</v>
      </c>
      <c r="E11" s="7"/>
    </row>
    <row r="13" spans="2:5" ht="17" thickBot="1" x14ac:dyDescent="0.25"/>
    <row r="14" spans="2:5" ht="22" thickBot="1" x14ac:dyDescent="0.25">
      <c r="B14" s="72" t="s">
        <v>15</v>
      </c>
      <c r="C14" s="73"/>
      <c r="D14" s="73"/>
      <c r="E14" s="74"/>
    </row>
    <row r="15" spans="2:5" ht="17" thickBot="1" x14ac:dyDescent="0.25">
      <c r="B15" s="75" t="s">
        <v>16</v>
      </c>
      <c r="C15" s="76"/>
      <c r="D15" s="75" t="s">
        <v>17</v>
      </c>
      <c r="E15" s="76"/>
    </row>
    <row r="16" spans="2:5" x14ac:dyDescent="0.2">
      <c r="B16" s="1" t="s">
        <v>14</v>
      </c>
      <c r="C16" s="2"/>
      <c r="D16" s="8"/>
      <c r="E16" s="3"/>
    </row>
    <row r="17" spans="2:5" x14ac:dyDescent="0.2">
      <c r="B17" s="4" t="s">
        <v>1</v>
      </c>
      <c r="C17" s="5"/>
      <c r="D17" s="9"/>
      <c r="E17" s="5"/>
    </row>
    <row r="18" spans="2:5" x14ac:dyDescent="0.2">
      <c r="B18" s="4" t="s">
        <v>2</v>
      </c>
      <c r="C18" s="5"/>
      <c r="D18" s="9" t="s">
        <v>20</v>
      </c>
      <c r="E18" s="5"/>
    </row>
    <row r="19" spans="2:5" x14ac:dyDescent="0.2">
      <c r="B19" s="4" t="s">
        <v>3</v>
      </c>
      <c r="C19" s="5"/>
      <c r="D19" s="9" t="s">
        <v>21</v>
      </c>
      <c r="E19" s="5"/>
    </row>
    <row r="20" spans="2:5" ht="17" thickBot="1" x14ac:dyDescent="0.25">
      <c r="B20" s="6" t="s">
        <v>4</v>
      </c>
      <c r="C20" s="7"/>
      <c r="D20" s="10" t="s">
        <v>22</v>
      </c>
      <c r="E20" s="7"/>
    </row>
    <row r="22" spans="2:5" ht="17" thickBot="1" x14ac:dyDescent="0.25"/>
    <row r="23" spans="2:5" ht="22" thickBot="1" x14ac:dyDescent="0.25">
      <c r="B23" s="72" t="s">
        <v>7</v>
      </c>
      <c r="C23" s="73"/>
      <c r="D23" s="73"/>
      <c r="E23" s="74"/>
    </row>
    <row r="24" spans="2:5" ht="17" thickBot="1" x14ac:dyDescent="0.25">
      <c r="B24" s="75" t="s">
        <v>25</v>
      </c>
      <c r="C24" s="76"/>
      <c r="D24" s="75" t="s">
        <v>26</v>
      </c>
      <c r="E24" s="76"/>
    </row>
    <row r="25" spans="2:5" x14ac:dyDescent="0.2">
      <c r="B25" s="1" t="s">
        <v>3</v>
      </c>
      <c r="C25" s="2"/>
      <c r="D25" s="8"/>
      <c r="E25" s="3"/>
    </row>
    <row r="26" spans="2:5" x14ac:dyDescent="0.2">
      <c r="B26" s="4" t="s">
        <v>4</v>
      </c>
      <c r="C26" s="5"/>
      <c r="D26" s="9"/>
      <c r="E26" s="5"/>
    </row>
    <row r="27" spans="2:5" x14ac:dyDescent="0.2">
      <c r="B27" s="4" t="s">
        <v>5</v>
      </c>
      <c r="C27" s="5"/>
      <c r="D27" s="9"/>
      <c r="E27" s="5"/>
    </row>
    <row r="28" spans="2:5" x14ac:dyDescent="0.2">
      <c r="B28" s="4" t="s">
        <v>23</v>
      </c>
      <c r="C28" s="5"/>
      <c r="D28" s="9"/>
      <c r="E28" s="5"/>
    </row>
    <row r="29" spans="2:5" x14ac:dyDescent="0.2">
      <c r="B29" s="4" t="s">
        <v>24</v>
      </c>
      <c r="C29" s="5"/>
      <c r="D29" s="4" t="s">
        <v>24</v>
      </c>
      <c r="E29" s="5"/>
    </row>
    <row r="30" spans="2:5" ht="17" thickBot="1" x14ac:dyDescent="0.25">
      <c r="B30" s="11" t="s">
        <v>8</v>
      </c>
      <c r="C30" s="12"/>
      <c r="D30" s="11" t="s">
        <v>8</v>
      </c>
      <c r="E30" s="7"/>
    </row>
    <row r="31" spans="2:5" x14ac:dyDescent="0.2">
      <c r="B31" s="17"/>
      <c r="C31" s="17"/>
      <c r="D31" s="18"/>
    </row>
    <row r="32" spans="2:5" x14ac:dyDescent="0.2">
      <c r="B32" s="17"/>
      <c r="C32" s="17"/>
      <c r="D32" s="18"/>
    </row>
    <row r="33" spans="2:4" x14ac:dyDescent="0.2">
      <c r="B33" s="17"/>
      <c r="C33" s="17"/>
      <c r="D33" s="19"/>
    </row>
    <row r="34" spans="2:4" x14ac:dyDescent="0.2">
      <c r="B34" s="17"/>
      <c r="C34" s="17"/>
      <c r="D34" s="20"/>
    </row>
    <row r="35" spans="2:4" x14ac:dyDescent="0.2">
      <c r="B35" s="17"/>
      <c r="C35" s="17"/>
      <c r="D35" s="19"/>
    </row>
    <row r="36" spans="2:4" x14ac:dyDescent="0.2">
      <c r="B36" s="17"/>
      <c r="C36" s="17"/>
      <c r="D36" s="20"/>
    </row>
    <row r="37" spans="2:4" x14ac:dyDescent="0.2">
      <c r="B37" s="17"/>
      <c r="C37" s="18"/>
      <c r="D37" s="19"/>
    </row>
    <row r="38" spans="2:4" x14ac:dyDescent="0.2">
      <c r="B38" s="17"/>
      <c r="C38" s="18"/>
      <c r="D38" s="20"/>
    </row>
    <row r="39" spans="2:4" x14ac:dyDescent="0.2">
      <c r="B39" s="17"/>
      <c r="C39" s="18"/>
      <c r="D39" s="21"/>
    </row>
    <row r="40" spans="2:4" x14ac:dyDescent="0.2">
      <c r="B40" s="17"/>
      <c r="C40" s="18"/>
      <c r="D40" s="21"/>
    </row>
    <row r="41" spans="2:4" x14ac:dyDescent="0.2">
      <c r="B41" s="17"/>
      <c r="C41" s="18"/>
      <c r="D41" s="21"/>
    </row>
    <row r="42" spans="2:4" x14ac:dyDescent="0.2">
      <c r="B42" s="17"/>
      <c r="C42" s="18"/>
      <c r="D42" s="21"/>
    </row>
    <row r="43" spans="2:4" x14ac:dyDescent="0.2">
      <c r="B43" s="17"/>
      <c r="C43" s="17"/>
      <c r="D43" s="17"/>
    </row>
    <row r="44" spans="2:4" x14ac:dyDescent="0.2">
      <c r="B44" s="22"/>
      <c r="C44" s="22"/>
      <c r="D44" s="22"/>
    </row>
    <row r="45" spans="2:4" x14ac:dyDescent="0.2">
      <c r="B45" s="17"/>
      <c r="C45" s="17"/>
      <c r="D45" s="20"/>
    </row>
    <row r="46" spans="2:4" x14ac:dyDescent="0.2">
      <c r="B46" s="17"/>
      <c r="C46" s="17"/>
      <c r="D46" s="20"/>
    </row>
    <row r="47" spans="2:4" x14ac:dyDescent="0.2">
      <c r="B47" s="17"/>
      <c r="C47" s="17"/>
      <c r="D47" s="23"/>
    </row>
    <row r="48" spans="2:4" x14ac:dyDescent="0.2">
      <c r="B48" s="17"/>
      <c r="C48" s="17"/>
      <c r="D48" s="20"/>
    </row>
    <row r="49" spans="2:4" x14ac:dyDescent="0.2">
      <c r="B49" s="17"/>
      <c r="C49" s="17"/>
      <c r="D49" s="24"/>
    </row>
    <row r="50" spans="2:4" x14ac:dyDescent="0.2">
      <c r="B50" s="17"/>
      <c r="C50" s="17"/>
      <c r="D50" s="17"/>
    </row>
    <row r="51" spans="2:4" x14ac:dyDescent="0.2">
      <c r="B51" s="22"/>
      <c r="C51" s="22"/>
      <c r="D51" s="25"/>
    </row>
    <row r="52" spans="2:4" x14ac:dyDescent="0.2">
      <c r="B52" s="17"/>
      <c r="C52" s="17"/>
      <c r="D52" s="20"/>
    </row>
    <row r="53" spans="2:4" x14ac:dyDescent="0.2">
      <c r="B53" s="17"/>
      <c r="C53" s="17"/>
      <c r="D53" s="20"/>
    </row>
    <row r="54" spans="2:4" x14ac:dyDescent="0.2">
      <c r="B54" s="17"/>
      <c r="C54" s="17"/>
      <c r="D54" s="20"/>
    </row>
    <row r="55" spans="2:4" x14ac:dyDescent="0.2">
      <c r="B55" s="17"/>
      <c r="C55" s="17"/>
      <c r="D55" s="17"/>
    </row>
    <row r="56" spans="2:4" x14ac:dyDescent="0.2">
      <c r="B56" s="17"/>
      <c r="C56" s="17"/>
      <c r="D56" s="17"/>
    </row>
    <row r="57" spans="2:4" x14ac:dyDescent="0.2">
      <c r="B57" s="17"/>
      <c r="C57" s="17"/>
      <c r="D57" s="17"/>
    </row>
    <row r="58" spans="2:4" x14ac:dyDescent="0.2">
      <c r="B58" s="17"/>
      <c r="C58" s="17"/>
      <c r="D58" s="17"/>
    </row>
    <row r="59" spans="2:4" x14ac:dyDescent="0.2">
      <c r="B59" s="17"/>
      <c r="C59" s="17"/>
      <c r="D59" s="17"/>
    </row>
    <row r="60" spans="2:4" x14ac:dyDescent="0.2">
      <c r="B60" s="17"/>
      <c r="C60" s="17"/>
      <c r="D60" s="17"/>
    </row>
    <row r="61" spans="2:4" x14ac:dyDescent="0.2">
      <c r="B61" s="17"/>
      <c r="C61" s="17"/>
      <c r="D61" s="17"/>
    </row>
    <row r="62" spans="2:4" x14ac:dyDescent="0.2">
      <c r="B62" s="17"/>
      <c r="C62" s="17"/>
      <c r="D62" s="17"/>
    </row>
    <row r="63" spans="2:4" x14ac:dyDescent="0.2">
      <c r="B63" s="17"/>
      <c r="C63" s="17"/>
      <c r="D63" s="26"/>
    </row>
  </sheetData>
  <mergeCells count="10">
    <mergeCell ref="B23:E23"/>
    <mergeCell ref="B24:C24"/>
    <mergeCell ref="D24:E24"/>
    <mergeCell ref="B2:E2"/>
    <mergeCell ref="B4:E4"/>
    <mergeCell ref="B5:C5"/>
    <mergeCell ref="D5:E5"/>
    <mergeCell ref="B14:E14"/>
    <mergeCell ref="B15:C15"/>
    <mergeCell ref="D15:E15"/>
  </mergeCells>
  <pageMargins left="0.7" right="0.7" top="0.78740157499999996" bottom="0.78740157499999996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622A2-6E3C-8A4F-B216-6D764778BA2F}">
  <dimension ref="A1"/>
  <sheetViews>
    <sheetView workbookViewId="0"/>
  </sheetViews>
  <sheetFormatPr baseColWidth="10" defaultRowHeight="16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Hypothekenrechner</vt:lpstr>
      <vt:lpstr>Tabelle2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 Wüthrich</dc:creator>
  <cp:lastModifiedBy>Benjamin Wüthrich</cp:lastModifiedBy>
  <cp:lastPrinted>2024-03-08T12:36:53Z</cp:lastPrinted>
  <dcterms:created xsi:type="dcterms:W3CDTF">2024-03-01T16:50:54Z</dcterms:created>
  <dcterms:modified xsi:type="dcterms:W3CDTF">2025-08-07T17:51:54Z</dcterms:modified>
</cp:coreProperties>
</file>